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4540" windowHeight="173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<sst xmlns="http://schemas.openxmlformats.org/spreadsheetml/2006/main" count="101" uniqueCount="47">
  <si>
    <t>Hauskosten</t>
  </si>
  <si>
    <t>Grundstück</t>
  </si>
  <si>
    <t>:</t>
  </si>
  <si>
    <t>Garage</t>
  </si>
  <si>
    <t>Küche</t>
  </si>
  <si>
    <t>Einrichtung</t>
  </si>
  <si>
    <t>sonstiges</t>
  </si>
  <si>
    <t>Gesamtkosten</t>
  </si>
  <si>
    <t>Finanzierungshöhe</t>
  </si>
  <si>
    <t>-</t>
  </si>
  <si>
    <t>Eigengeld</t>
  </si>
  <si>
    <t>=</t>
  </si>
  <si>
    <t>Finanzierung</t>
  </si>
  <si>
    <t>Bausparvertrag</t>
  </si>
  <si>
    <t>Fördermittel</t>
  </si>
  <si>
    <t>Arbeitgeberdarl.</t>
  </si>
  <si>
    <t>Bankdarlehen</t>
  </si>
  <si>
    <t>Belastungshöhe</t>
  </si>
  <si>
    <t>Gesamteink.</t>
  </si>
  <si>
    <t>Erwachsene</t>
  </si>
  <si>
    <t>Kinder</t>
  </si>
  <si>
    <t>KFZ</t>
  </si>
  <si>
    <t>Versicherungen</t>
  </si>
  <si>
    <t>Nettoeink (incl Kinderg)</t>
  </si>
  <si>
    <t>sonst. Einkünfte</t>
  </si>
  <si>
    <t>Unterhalt</t>
  </si>
  <si>
    <t>sonstige Darlehen</t>
  </si>
  <si>
    <t>Gesamtausgaben</t>
  </si>
  <si>
    <t>für das Haus verfügbar</t>
  </si>
  <si>
    <t>Warmkosten</t>
  </si>
  <si>
    <t>Arbeitgerberdarlehen</t>
  </si>
  <si>
    <t>Bauspardarlehen</t>
  </si>
  <si>
    <t>für das Bankdarlehen</t>
  </si>
  <si>
    <t>Höhe des Bankdarlehens</t>
  </si>
  <si>
    <t>Zinssatz nominal</t>
  </si>
  <si>
    <t>anfängl. Tilgung</t>
  </si>
  <si>
    <t xml:space="preserve"> </t>
  </si>
  <si>
    <t>Preis Baumeisterhaus</t>
  </si>
  <si>
    <t>Notar</t>
  </si>
  <si>
    <t>Steuer</t>
  </si>
  <si>
    <t>Zaun</t>
  </si>
  <si>
    <t>Garten</t>
  </si>
  <si>
    <t>Finanzierungskosten</t>
  </si>
  <si>
    <t>monatl. für Bankdarlehen</t>
  </si>
  <si>
    <t>Grundschuld Haus</t>
  </si>
  <si>
    <t>Grundschuld Grstk.</t>
  </si>
  <si>
    <t>Außenanlagen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</si>
</sst>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DM&quot;;[Red]#,##0\ &quot;DM&quot;"/>
    <numFmt numFmtId="173" formatCode="#,##0.00\ _€"/>
    <numFmt numFmtId="174" formatCode="#,##0.00\ &quot;€&quot;"/>
  </numFmts>
  <fonts count="51"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9"/>
      <color indexed="53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53"/>
      <name val="Arial"/>
      <family val="2"/>
    </font>
    <font>
      <b/>
      <u val="single"/>
      <sz val="10"/>
      <color indexed="53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center"/>
    </xf>
    <xf numFmtId="165" fontId="2" fillId="33" borderId="0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165" fontId="12" fillId="33" borderId="0" xfId="0" applyNumberFormat="1" applyFont="1" applyFill="1" applyBorder="1" applyAlignment="1">
      <alignment/>
    </xf>
    <xf numFmtId="0" fontId="8" fillId="33" borderId="0" xfId="0" applyFont="1" applyFill="1" applyBorder="1" applyAlignment="1" applyProtection="1">
      <alignment/>
      <protection locked="0"/>
    </xf>
    <xf numFmtId="0" fontId="15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5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 horizontal="center"/>
    </xf>
    <xf numFmtId="165" fontId="1" fillId="33" borderId="12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165" fontId="1" fillId="33" borderId="14" xfId="0" applyNumberFormat="1" applyFont="1" applyFill="1" applyBorder="1" applyAlignment="1">
      <alignment/>
    </xf>
    <xf numFmtId="165" fontId="3" fillId="33" borderId="14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10" fontId="8" fillId="33" borderId="14" xfId="0" applyNumberFormat="1" applyFont="1" applyFill="1" applyBorder="1" applyAlignment="1" applyProtection="1">
      <alignment/>
      <protection locked="0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165" fontId="4" fillId="33" borderId="16" xfId="0" applyNumberFormat="1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0" fillId="0" borderId="0" xfId="0" applyBorder="1" applyAlignment="1">
      <alignment/>
    </xf>
    <xf numFmtId="174" fontId="8" fillId="33" borderId="0" xfId="0" applyNumberFormat="1" applyFont="1" applyFill="1" applyBorder="1" applyAlignment="1" applyProtection="1">
      <alignment/>
      <protection locked="0"/>
    </xf>
    <xf numFmtId="174" fontId="3" fillId="33" borderId="0" xfId="0" applyNumberFormat="1" applyFont="1" applyFill="1" applyBorder="1" applyAlignment="1">
      <alignment/>
    </xf>
    <xf numFmtId="174" fontId="9" fillId="33" borderId="0" xfId="0" applyNumberFormat="1" applyFont="1" applyFill="1" applyBorder="1" applyAlignment="1" applyProtection="1">
      <alignment/>
      <protection/>
    </xf>
    <xf numFmtId="174" fontId="14" fillId="33" borderId="0" xfId="0" applyNumberFormat="1" applyFont="1" applyFill="1" applyBorder="1" applyAlignment="1">
      <alignment/>
    </xf>
    <xf numFmtId="6" fontId="3" fillId="33" borderId="0" xfId="0" applyNumberFormat="1" applyFont="1" applyFill="1" applyBorder="1" applyAlignment="1">
      <alignment/>
    </xf>
    <xf numFmtId="6" fontId="8" fillId="33" borderId="0" xfId="0" applyNumberFormat="1" applyFont="1" applyFill="1" applyBorder="1" applyAlignment="1" applyProtection="1">
      <alignment/>
      <protection locked="0"/>
    </xf>
    <xf numFmtId="6" fontId="14" fillId="33" borderId="0" xfId="0" applyNumberFormat="1" applyFont="1" applyFill="1" applyBorder="1" applyAlignment="1">
      <alignment/>
    </xf>
    <xf numFmtId="174" fontId="8" fillId="33" borderId="14" xfId="0" applyNumberFormat="1" applyFont="1" applyFill="1" applyBorder="1" applyAlignment="1" applyProtection="1">
      <alignment/>
      <protection locked="0"/>
    </xf>
    <xf numFmtId="174" fontId="14" fillId="33" borderId="14" xfId="0" applyNumberFormat="1" applyFont="1" applyFill="1" applyBorder="1" applyAlignment="1">
      <alignment/>
    </xf>
    <xf numFmtId="174" fontId="10" fillId="33" borderId="14" xfId="0" applyNumberFormat="1" applyFont="1" applyFill="1" applyBorder="1" applyAlignment="1">
      <alignment/>
    </xf>
    <xf numFmtId="174" fontId="10" fillId="33" borderId="14" xfId="0" applyNumberFormat="1" applyFont="1" applyFill="1" applyBorder="1" applyAlignment="1">
      <alignment vertical="center"/>
    </xf>
    <xf numFmtId="174" fontId="14" fillId="33" borderId="14" xfId="0" applyNumberFormat="1" applyFont="1" applyFill="1" applyBorder="1" applyAlignment="1" applyProtection="1">
      <alignment/>
      <protection/>
    </xf>
    <xf numFmtId="174" fontId="3" fillId="33" borderId="14" xfId="0" applyNumberFormat="1" applyFont="1" applyFill="1" applyBorder="1" applyAlignment="1">
      <alignment/>
    </xf>
    <xf numFmtId="174" fontId="14" fillId="33" borderId="17" xfId="0" applyNumberFormat="1" applyFont="1" applyFill="1" applyBorder="1" applyAlignment="1">
      <alignment/>
    </xf>
    <xf numFmtId="174" fontId="13" fillId="33" borderId="0" xfId="0" applyNumberFormat="1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3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21</xdr:row>
      <xdr:rowOff>133350</xdr:rowOff>
    </xdr:from>
    <xdr:to>
      <xdr:col>3</xdr:col>
      <xdr:colOff>228600</xdr:colOff>
      <xdr:row>26</xdr:row>
      <xdr:rowOff>114300</xdr:rowOff>
    </xdr:to>
    <xdr:pic>
      <xdr:nvPicPr>
        <xdr:cNvPr id="1" name="Picture 5" descr="frisch-bau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438525"/>
          <a:ext cx="1314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1"/>
  <sheetViews>
    <sheetView tabSelected="1" zoomScale="93" zoomScaleNormal="93" zoomScalePageLayoutView="0" workbookViewId="0" topLeftCell="A1">
      <selection activeCell="D29" sqref="D29"/>
    </sheetView>
  </sheetViews>
  <sheetFormatPr defaultColWidth="11.421875" defaultRowHeight="12.75"/>
  <cols>
    <col min="1" max="1" width="2.421875" style="0" customWidth="1"/>
    <col min="2" max="2" width="16.8515625" style="0" customWidth="1"/>
    <col min="3" max="3" width="1.421875" style="0" bestFit="1" customWidth="1"/>
    <col min="4" max="4" width="12.28125" style="0" customWidth="1"/>
    <col min="5" max="5" width="10.421875" style="0" customWidth="1"/>
    <col min="6" max="6" width="2.00390625" style="0" bestFit="1" customWidth="1"/>
    <col min="7" max="7" width="13.421875" style="0" customWidth="1"/>
    <col min="8" max="8" width="1.421875" style="0" customWidth="1"/>
    <col min="9" max="9" width="12.140625" style="0" bestFit="1" customWidth="1"/>
    <col min="10" max="10" width="10.421875" style="0" customWidth="1"/>
    <col min="11" max="11" width="3.140625" style="0" customWidth="1"/>
    <col min="12" max="12" width="18.421875" style="0" customWidth="1"/>
    <col min="13" max="13" width="1.421875" style="0" customWidth="1"/>
  </cols>
  <sheetData>
    <row r="1" ht="5.25" customHeight="1" thickBot="1"/>
    <row r="2" spans="2:14" ht="12.75">
      <c r="B2" s="20" t="s">
        <v>0</v>
      </c>
      <c r="C2" s="21"/>
      <c r="D2" s="22"/>
      <c r="E2" s="23"/>
      <c r="F2" s="21"/>
      <c r="G2" s="24" t="s">
        <v>8</v>
      </c>
      <c r="H2" s="21"/>
      <c r="I2" s="22"/>
      <c r="J2" s="23"/>
      <c r="K2" s="25" t="s">
        <v>17</v>
      </c>
      <c r="L2" s="26"/>
      <c r="M2" s="27"/>
      <c r="N2" s="28"/>
    </row>
    <row r="3" spans="2:14" ht="12.75">
      <c r="B3" s="29"/>
      <c r="C3" s="2"/>
      <c r="D3" s="3"/>
      <c r="E3" s="1"/>
      <c r="F3" s="2"/>
      <c r="G3" s="1"/>
      <c r="H3" s="2"/>
      <c r="I3" s="3"/>
      <c r="J3" s="1"/>
      <c r="K3" s="1"/>
      <c r="L3" s="1"/>
      <c r="M3" s="4"/>
      <c r="N3" s="30"/>
    </row>
    <row r="4" spans="2:14" ht="12.75">
      <c r="B4" s="29" t="s">
        <v>1</v>
      </c>
      <c r="C4" s="2" t="s">
        <v>2</v>
      </c>
      <c r="D4" s="47">
        <v>50000</v>
      </c>
      <c r="E4" s="1"/>
      <c r="F4" s="2"/>
      <c r="G4" s="1" t="s">
        <v>7</v>
      </c>
      <c r="H4" s="2" t="s">
        <v>2</v>
      </c>
      <c r="I4" s="51">
        <f>D21</f>
        <v>259330</v>
      </c>
      <c r="J4" s="1"/>
      <c r="K4" s="1" t="s">
        <v>23</v>
      </c>
      <c r="L4" s="1"/>
      <c r="M4" s="4" t="s">
        <v>2</v>
      </c>
      <c r="N4" s="54">
        <v>2800</v>
      </c>
    </row>
    <row r="5" spans="2:14" ht="12.75">
      <c r="B5" s="29" t="s">
        <v>38</v>
      </c>
      <c r="C5" s="2" t="s">
        <v>2</v>
      </c>
      <c r="D5" s="48">
        <f>D4*1%</f>
        <v>500</v>
      </c>
      <c r="E5" s="1"/>
      <c r="F5" s="2" t="s">
        <v>9</v>
      </c>
      <c r="G5" s="1" t="s">
        <v>10</v>
      </c>
      <c r="H5" s="2" t="s">
        <v>2</v>
      </c>
      <c r="I5" s="52">
        <v>40000</v>
      </c>
      <c r="J5" s="1"/>
      <c r="K5" s="1" t="s">
        <v>24</v>
      </c>
      <c r="L5" s="1"/>
      <c r="M5" s="4" t="s">
        <v>2</v>
      </c>
      <c r="N5" s="54">
        <v>350</v>
      </c>
    </row>
    <row r="6" spans="2:14" ht="12.75">
      <c r="B6" s="29" t="s">
        <v>39</v>
      </c>
      <c r="C6" s="2" t="s">
        <v>2</v>
      </c>
      <c r="D6" s="49">
        <f>D4*3.5%</f>
        <v>1750.0000000000002</v>
      </c>
      <c r="E6" s="1"/>
      <c r="F6" s="6" t="s">
        <v>11</v>
      </c>
      <c r="G6" s="7" t="s">
        <v>12</v>
      </c>
      <c r="H6" s="6" t="s">
        <v>2</v>
      </c>
      <c r="I6" s="53">
        <f>I4-I5</f>
        <v>219330</v>
      </c>
      <c r="J6" s="1"/>
      <c r="K6" s="7" t="s">
        <v>18</v>
      </c>
      <c r="L6" s="7"/>
      <c r="M6" s="9" t="s">
        <v>2</v>
      </c>
      <c r="N6" s="55">
        <f>N5+N4</f>
        <v>3150</v>
      </c>
    </row>
    <row r="7" spans="2:14" ht="12.75">
      <c r="B7" s="29" t="s">
        <v>45</v>
      </c>
      <c r="C7" s="2" t="s">
        <v>2</v>
      </c>
      <c r="D7" s="48">
        <f>D4*0.5%</f>
        <v>250</v>
      </c>
      <c r="E7" s="1"/>
      <c r="F7" s="2"/>
      <c r="G7" s="1"/>
      <c r="H7" s="2"/>
      <c r="I7" s="8"/>
      <c r="J7" s="1"/>
      <c r="K7" s="1"/>
      <c r="L7" s="1"/>
      <c r="M7" s="4"/>
      <c r="N7" s="31"/>
    </row>
    <row r="8" spans="2:14" ht="12.75">
      <c r="B8" s="29"/>
      <c r="C8" s="2"/>
      <c r="D8" s="5"/>
      <c r="E8" s="1"/>
      <c r="F8" s="2" t="s">
        <v>9</v>
      </c>
      <c r="G8" s="1" t="s">
        <v>13</v>
      </c>
      <c r="H8" s="2" t="s">
        <v>2</v>
      </c>
      <c r="I8" s="47">
        <v>30000</v>
      </c>
      <c r="J8" s="1"/>
      <c r="K8" s="19">
        <v>2</v>
      </c>
      <c r="L8" s="1" t="s">
        <v>19</v>
      </c>
      <c r="M8" s="4" t="s">
        <v>2</v>
      </c>
      <c r="N8" s="56">
        <v>800</v>
      </c>
    </row>
    <row r="9" spans="2:14" ht="12.75">
      <c r="B9" s="29" t="s">
        <v>37</v>
      </c>
      <c r="C9" s="2" t="s">
        <v>2</v>
      </c>
      <c r="D9" s="47">
        <v>170000</v>
      </c>
      <c r="E9" s="1"/>
      <c r="F9" s="2" t="s">
        <v>9</v>
      </c>
      <c r="G9" s="1" t="s">
        <v>14</v>
      </c>
      <c r="H9" s="2" t="s">
        <v>2</v>
      </c>
      <c r="I9" s="47">
        <v>0</v>
      </c>
      <c r="J9" s="1"/>
      <c r="K9" s="19">
        <v>2</v>
      </c>
      <c r="L9" s="1" t="s">
        <v>20</v>
      </c>
      <c r="M9" s="4" t="s">
        <v>2</v>
      </c>
      <c r="N9" s="57">
        <v>400</v>
      </c>
    </row>
    <row r="10" spans="2:14" ht="12.75">
      <c r="B10" s="29" t="s">
        <v>3</v>
      </c>
      <c r="C10" s="2" t="s">
        <v>2</v>
      </c>
      <c r="D10" s="47">
        <v>5000</v>
      </c>
      <c r="E10" s="1"/>
      <c r="F10" s="2" t="s">
        <v>9</v>
      </c>
      <c r="G10" s="1" t="s">
        <v>15</v>
      </c>
      <c r="H10" s="2" t="s">
        <v>2</v>
      </c>
      <c r="I10" s="47">
        <v>0</v>
      </c>
      <c r="J10" s="1"/>
      <c r="K10" s="19">
        <v>1</v>
      </c>
      <c r="L10" s="1" t="s">
        <v>21</v>
      </c>
      <c r="M10" s="4" t="s">
        <v>2</v>
      </c>
      <c r="N10" s="56">
        <v>300</v>
      </c>
    </row>
    <row r="11" spans="2:14" ht="12.75">
      <c r="B11" s="29" t="s">
        <v>46</v>
      </c>
      <c r="C11" s="2" t="s">
        <v>2</v>
      </c>
      <c r="D11" s="47">
        <v>7000</v>
      </c>
      <c r="E11" s="1"/>
      <c r="F11" s="2"/>
      <c r="G11" s="1"/>
      <c r="H11" s="2"/>
      <c r="I11" s="8"/>
      <c r="J11" s="1"/>
      <c r="K11" s="1"/>
      <c r="L11" s="1" t="s">
        <v>22</v>
      </c>
      <c r="M11" s="2" t="s">
        <v>2</v>
      </c>
      <c r="N11" s="54">
        <v>150</v>
      </c>
    </row>
    <row r="12" spans="2:14" ht="12.75">
      <c r="B12" s="29" t="s">
        <v>40</v>
      </c>
      <c r="C12" s="2" t="s">
        <v>2</v>
      </c>
      <c r="D12" s="47">
        <v>3000</v>
      </c>
      <c r="E12" s="1"/>
      <c r="F12" s="6" t="s">
        <v>11</v>
      </c>
      <c r="G12" s="7" t="s">
        <v>16</v>
      </c>
      <c r="H12" s="6" t="s">
        <v>2</v>
      </c>
      <c r="I12" s="50">
        <f>I6-I8-I9-I10</f>
        <v>189330</v>
      </c>
      <c r="J12" s="1"/>
      <c r="K12" s="1"/>
      <c r="L12" s="1" t="s">
        <v>25</v>
      </c>
      <c r="M12" s="2" t="s">
        <v>2</v>
      </c>
      <c r="N12" s="54">
        <v>0</v>
      </c>
    </row>
    <row r="13" spans="2:14" ht="12.75">
      <c r="B13" s="29" t="s">
        <v>41</v>
      </c>
      <c r="C13" s="2" t="s">
        <v>2</v>
      </c>
      <c r="D13" s="47">
        <v>3000</v>
      </c>
      <c r="E13" s="1"/>
      <c r="F13" s="2"/>
      <c r="G13" s="1"/>
      <c r="H13" s="2"/>
      <c r="I13" s="3"/>
      <c r="J13" s="1"/>
      <c r="K13" s="1"/>
      <c r="L13" s="1" t="s">
        <v>26</v>
      </c>
      <c r="M13" s="2" t="s">
        <v>2</v>
      </c>
      <c r="N13" s="54">
        <v>0</v>
      </c>
    </row>
    <row r="14" spans="2:14" ht="12.75">
      <c r="B14" s="29"/>
      <c r="C14" s="2"/>
      <c r="D14" s="5"/>
      <c r="E14" s="1"/>
      <c r="F14" s="2"/>
      <c r="G14" s="1"/>
      <c r="H14" s="2"/>
      <c r="I14" s="3"/>
      <c r="J14" s="1"/>
      <c r="K14" s="1"/>
      <c r="L14" s="1" t="s">
        <v>6</v>
      </c>
      <c r="M14" s="2" t="s">
        <v>2</v>
      </c>
      <c r="N14" s="54">
        <v>100</v>
      </c>
    </row>
    <row r="15" spans="2:14" ht="12.75">
      <c r="B15" s="29" t="s">
        <v>4</v>
      </c>
      <c r="C15" s="2" t="s">
        <v>2</v>
      </c>
      <c r="D15" s="47">
        <v>10000</v>
      </c>
      <c r="E15" s="1"/>
      <c r="F15" s="2"/>
      <c r="G15" s="1"/>
      <c r="H15" s="2"/>
      <c r="I15" s="3"/>
      <c r="J15" s="1"/>
      <c r="K15" s="1"/>
      <c r="L15" s="7" t="s">
        <v>27</v>
      </c>
      <c r="M15" s="6" t="s">
        <v>2</v>
      </c>
      <c r="N15" s="58">
        <f>SUM(N8:N14)</f>
        <v>1750</v>
      </c>
    </row>
    <row r="16" spans="2:14" ht="12.75">
      <c r="B16" s="29" t="s">
        <v>5</v>
      </c>
      <c r="C16" s="2" t="s">
        <v>2</v>
      </c>
      <c r="D16" s="47">
        <v>3000</v>
      </c>
      <c r="E16" s="1"/>
      <c r="F16" s="2"/>
      <c r="G16" s="1"/>
      <c r="H16" s="2"/>
      <c r="I16" s="3"/>
      <c r="J16" s="1"/>
      <c r="K16" s="1"/>
      <c r="L16" s="1"/>
      <c r="M16" s="2"/>
      <c r="N16" s="59"/>
    </row>
    <row r="17" spans="2:14" ht="12.75">
      <c r="B17" s="29" t="s">
        <v>6</v>
      </c>
      <c r="C17" s="2" t="s">
        <v>2</v>
      </c>
      <c r="D17" s="47">
        <v>3000</v>
      </c>
      <c r="E17" s="1"/>
      <c r="F17" s="2"/>
      <c r="G17" s="1"/>
      <c r="H17" s="2"/>
      <c r="I17" s="3"/>
      <c r="J17" s="1"/>
      <c r="K17" s="1" t="s">
        <v>28</v>
      </c>
      <c r="L17" s="1"/>
      <c r="M17" s="2" t="s">
        <v>2</v>
      </c>
      <c r="N17" s="59">
        <f>N6-N15</f>
        <v>1400</v>
      </c>
    </row>
    <row r="18" spans="2:14" ht="12.75">
      <c r="B18" s="29" t="s">
        <v>42</v>
      </c>
      <c r="C18" s="2" t="s">
        <v>2</v>
      </c>
      <c r="D18" s="47">
        <v>2000</v>
      </c>
      <c r="E18" s="1"/>
      <c r="F18" s="2"/>
      <c r="G18" s="1"/>
      <c r="H18" s="2"/>
      <c r="I18" s="3"/>
      <c r="J18" s="1"/>
      <c r="K18" s="1" t="s">
        <v>9</v>
      </c>
      <c r="L18" s="1" t="s">
        <v>29</v>
      </c>
      <c r="M18" s="2" t="s">
        <v>2</v>
      </c>
      <c r="N18" s="54">
        <v>200</v>
      </c>
    </row>
    <row r="19" spans="2:14" ht="12.75">
      <c r="B19" s="29" t="s">
        <v>44</v>
      </c>
      <c r="C19" s="2" t="s">
        <v>2</v>
      </c>
      <c r="D19" s="49">
        <f>((D9+D10+D11+D12+D13+D15+D16+D17+D18)-I5)*0.5%</f>
        <v>830</v>
      </c>
      <c r="E19" s="10"/>
      <c r="F19" s="2"/>
      <c r="G19" s="1"/>
      <c r="H19" s="2"/>
      <c r="I19" s="3"/>
      <c r="J19" s="1"/>
      <c r="K19" s="1" t="s">
        <v>9</v>
      </c>
      <c r="L19" s="1" t="s">
        <v>30</v>
      </c>
      <c r="M19" s="2" t="s">
        <v>2</v>
      </c>
      <c r="N19" s="54">
        <v>0</v>
      </c>
    </row>
    <row r="20" spans="2:14" ht="12.75">
      <c r="B20" s="29"/>
      <c r="C20" s="2"/>
      <c r="D20" s="3"/>
      <c r="E20" s="10"/>
      <c r="F20" s="2"/>
      <c r="G20" s="1"/>
      <c r="H20" s="2"/>
      <c r="I20" s="3"/>
      <c r="J20" s="1"/>
      <c r="K20" s="1" t="s">
        <v>9</v>
      </c>
      <c r="L20" s="1" t="s">
        <v>31</v>
      </c>
      <c r="M20" s="2" t="s">
        <v>2</v>
      </c>
      <c r="N20" s="54">
        <f>I8*7.2%/12</f>
        <v>180.00000000000003</v>
      </c>
    </row>
    <row r="21" spans="2:14" ht="12.75">
      <c r="B21" s="32" t="s">
        <v>7</v>
      </c>
      <c r="C21" s="6" t="s">
        <v>2</v>
      </c>
      <c r="D21" s="50">
        <f>SUM(D4:D19)</f>
        <v>259330</v>
      </c>
      <c r="E21" s="11"/>
      <c r="F21" s="2"/>
      <c r="G21" s="1"/>
      <c r="H21" s="2"/>
      <c r="I21" s="3"/>
      <c r="J21" s="1"/>
      <c r="K21" s="1" t="s">
        <v>9</v>
      </c>
      <c r="L21" s="1" t="s">
        <v>14</v>
      </c>
      <c r="M21" s="2" t="s">
        <v>2</v>
      </c>
      <c r="N21" s="54">
        <v>0</v>
      </c>
    </row>
    <row r="22" spans="2:14" ht="12.75">
      <c r="B22" s="33"/>
      <c r="C22" s="34"/>
      <c r="D22" s="34"/>
      <c r="E22" s="11"/>
      <c r="F22" s="2"/>
      <c r="G22" s="1"/>
      <c r="H22" s="2"/>
      <c r="I22" s="3"/>
      <c r="J22" s="1"/>
      <c r="K22" s="7" t="s">
        <v>11</v>
      </c>
      <c r="L22" s="7" t="s">
        <v>32</v>
      </c>
      <c r="M22" s="6" t="s">
        <v>2</v>
      </c>
      <c r="N22" s="55">
        <f>N17-N18-N19-N20-N21</f>
        <v>1020</v>
      </c>
    </row>
    <row r="23" spans="2:14" ht="15.75">
      <c r="B23" s="35"/>
      <c r="C23" s="13"/>
      <c r="D23" s="12"/>
      <c r="E23" s="14"/>
      <c r="F23" s="15"/>
      <c r="G23" s="16"/>
      <c r="H23" s="17" t="str">
        <f>IF(N22-N27&gt;0,"monatlich sind noch übrig :","monatlich fehlen Ihnen :")</f>
        <v>monatlich sind noch übrig :</v>
      </c>
      <c r="I23" s="61">
        <f>N22-N27</f>
        <v>73.35000000000002</v>
      </c>
      <c r="J23" s="36"/>
      <c r="K23" s="36"/>
      <c r="L23" s="1"/>
      <c r="M23" s="2"/>
      <c r="N23" s="31"/>
    </row>
    <row r="24" spans="2:14" ht="15">
      <c r="B24" s="35"/>
      <c r="C24" s="13"/>
      <c r="D24" s="12"/>
      <c r="E24" s="14"/>
      <c r="F24" s="15"/>
      <c r="G24" s="16"/>
      <c r="H24" s="15"/>
      <c r="I24" s="18"/>
      <c r="J24" s="1"/>
      <c r="K24" s="1" t="s">
        <v>33</v>
      </c>
      <c r="L24" s="1"/>
      <c r="M24" s="2" t="s">
        <v>2</v>
      </c>
      <c r="N24" s="59">
        <f>I12</f>
        <v>189330</v>
      </c>
    </row>
    <row r="25" spans="2:14" ht="12.75">
      <c r="B25" s="35"/>
      <c r="C25" s="13"/>
      <c r="D25" s="12"/>
      <c r="E25" s="1"/>
      <c r="F25" s="2"/>
      <c r="G25" s="1"/>
      <c r="H25" s="2"/>
      <c r="I25" s="3"/>
      <c r="J25" s="1"/>
      <c r="K25" s="1" t="s">
        <v>34</v>
      </c>
      <c r="L25" s="1"/>
      <c r="M25" s="2" t="s">
        <v>2</v>
      </c>
      <c r="N25" s="37">
        <v>0.04</v>
      </c>
    </row>
    <row r="26" spans="2:14" ht="12.75">
      <c r="B26" s="35"/>
      <c r="C26" s="13"/>
      <c r="D26" s="12"/>
      <c r="E26" s="1"/>
      <c r="F26" s="2"/>
      <c r="G26" s="1"/>
      <c r="H26" s="2"/>
      <c r="I26" s="3"/>
      <c r="J26" s="1"/>
      <c r="K26" s="1" t="s">
        <v>35</v>
      </c>
      <c r="L26" s="1"/>
      <c r="M26" s="2" t="s">
        <v>2</v>
      </c>
      <c r="N26" s="37">
        <v>0.02</v>
      </c>
    </row>
    <row r="27" spans="2:14" ht="13.5" thickBot="1">
      <c r="B27" s="38"/>
      <c r="C27" s="39"/>
      <c r="D27" s="40"/>
      <c r="E27" s="41"/>
      <c r="F27" s="42"/>
      <c r="G27" s="43"/>
      <c r="H27" s="43"/>
      <c r="I27" s="43"/>
      <c r="J27" s="41"/>
      <c r="K27" s="44" t="s">
        <v>43</v>
      </c>
      <c r="L27" s="44"/>
      <c r="M27" s="45" t="s">
        <v>2</v>
      </c>
      <c r="N27" s="60">
        <f>(N24*(N25+N26))/12</f>
        <v>946.65</v>
      </c>
    </row>
    <row r="28" spans="2:14" ht="12.75">
      <c r="B28" s="1"/>
      <c r="C28" s="2"/>
      <c r="D28" s="3"/>
      <c r="E28" s="46"/>
      <c r="F28" s="46"/>
      <c r="G28" s="46"/>
      <c r="H28" s="46" t="s">
        <v>36</v>
      </c>
      <c r="I28" s="46"/>
      <c r="J28" s="46"/>
      <c r="K28" s="46"/>
      <c r="L28" s="46"/>
      <c r="M28" s="46"/>
      <c r="N28" s="46"/>
    </row>
    <row r="29" spans="2:14" ht="12.75">
      <c r="B29" s="1"/>
      <c r="C29" s="2"/>
      <c r="D29" s="3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2:14" ht="12.75">
      <c r="B30" s="1"/>
      <c r="C30" s="2"/>
      <c r="D30" s="3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2:14" ht="12.75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tecis BauFi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Gerrit Grupe</dc:creator>
  <cp:keywords/>
  <dc:description/>
  <cp:lastModifiedBy>Peter Rösch</cp:lastModifiedBy>
  <cp:lastPrinted>1999-09-21T12:45:19Z</cp:lastPrinted>
  <dcterms:created xsi:type="dcterms:W3CDTF">1999-08-23T13:01:41Z</dcterms:created>
  <dcterms:modified xsi:type="dcterms:W3CDTF">2019-02-26T14:41:23Z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-1592443094</vt:i4>
  </property>
  <property fmtid="{D5CDD505-2E9C-101B-9397-08002B2CF9AE}" pid="3" name="_EmailSubject">
    <vt:lpwstr>Homepage - Finanzierungsrechner</vt:lpwstr>
  </property>
  <property fmtid="{D5CDD505-2E9C-101B-9397-08002B2CF9AE}" pid="4" name="_AuthorEmail">
    <vt:lpwstr>Hermann-Josef.Frisch@frisch-bau.de</vt:lpwstr>
  </property>
  <property fmtid="{D5CDD505-2E9C-101B-9397-08002B2CF9AE}" pid="5" name="_AuthorEmailDisplayName">
    <vt:lpwstr>H. J. Frisch</vt:lpwstr>
  </property>
  <property fmtid="{D5CDD505-2E9C-101B-9397-08002B2CF9AE}" pid="6" name="_PreviousAdHocReviewCycleID">
    <vt:i4>862581363</vt:i4>
  </property>
</Properties>
</file>